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84" yWindow="2772" windowWidth="15132" windowHeight="8340" activeTab="1"/>
  </bookViews>
  <sheets>
    <sheet name="AZIMUTE E DISTANCIA" sheetId="1" r:id="rId1"/>
    <sheet name="CALCULAR" sheetId="4" r:id="rId2"/>
  </sheets>
  <calcPr calcId="144525"/>
</workbook>
</file>

<file path=xl/calcChain.xml><?xml version="1.0" encoding="utf-8"?>
<calcChain xmlns="http://schemas.openxmlformats.org/spreadsheetml/2006/main">
  <c r="E4" i="4" l="1"/>
  <c r="E5" i="4"/>
  <c r="C5" i="4"/>
  <c r="L63" i="4"/>
  <c r="E3" i="4"/>
  <c r="C4" i="4"/>
  <c r="C3" i="4"/>
  <c r="H3" i="1"/>
  <c r="H4" i="1"/>
  <c r="C12" i="1" s="1"/>
  <c r="H3" i="4"/>
  <c r="H4" i="4" l="1"/>
  <c r="C12" i="4" s="1"/>
  <c r="D7" i="1"/>
  <c r="H6" i="1"/>
  <c r="P29" i="4"/>
  <c r="E12" i="4" s="1"/>
  <c r="Q29" i="4" l="1"/>
  <c r="E11" i="4"/>
  <c r="H6" i="4"/>
  <c r="H15" i="4" s="1"/>
  <c r="D7" i="4"/>
  <c r="H17" i="4"/>
  <c r="H16" i="4"/>
  <c r="H15" i="1"/>
  <c r="J6" i="1"/>
  <c r="H18" i="1"/>
  <c r="H16" i="1"/>
  <c r="H17" i="1"/>
  <c r="H18" i="4" l="1"/>
  <c r="I18" i="4" s="1"/>
  <c r="K18" i="4" s="1"/>
  <c r="J6" i="4"/>
  <c r="I13" i="4" s="1"/>
  <c r="I16" i="1"/>
  <c r="K16" i="1" s="1"/>
  <c r="J16" i="1"/>
  <c r="J17" i="1"/>
  <c r="C9" i="1" s="1"/>
  <c r="I17" i="1"/>
  <c r="K17" i="1" s="1"/>
  <c r="I18" i="1"/>
  <c r="K18" i="1" s="1"/>
  <c r="J18" i="1"/>
  <c r="I11" i="1"/>
  <c r="I12" i="1"/>
  <c r="C7" i="1" s="1"/>
  <c r="I10" i="1"/>
  <c r="I13" i="1"/>
  <c r="J15" i="1"/>
  <c r="I15" i="1"/>
  <c r="K15" i="1" s="1"/>
  <c r="J18" i="4"/>
  <c r="I15" i="4"/>
  <c r="K15" i="4" s="1"/>
  <c r="J15" i="4"/>
  <c r="J16" i="4"/>
  <c r="I16" i="4"/>
  <c r="K16" i="4" s="1"/>
  <c r="J17" i="4"/>
  <c r="C9" i="4" s="1"/>
  <c r="I17" i="4"/>
  <c r="K17" i="4" s="1"/>
  <c r="I12" i="4" l="1"/>
  <c r="C7" i="4" s="1"/>
</calcChain>
</file>

<file path=xl/sharedStrings.xml><?xml version="1.0" encoding="utf-8"?>
<sst xmlns="http://schemas.openxmlformats.org/spreadsheetml/2006/main" count="42" uniqueCount="19">
  <si>
    <t>E(X)</t>
  </si>
  <si>
    <t>N(Y)</t>
  </si>
  <si>
    <t>h(Z)</t>
  </si>
  <si>
    <t>Ponto 1</t>
  </si>
  <si>
    <t>Ponto2</t>
  </si>
  <si>
    <t>Rprov1</t>
  </si>
  <si>
    <t>Rprov2</t>
  </si>
  <si>
    <t>NE</t>
  </si>
  <si>
    <t>SE</t>
  </si>
  <si>
    <t>SW</t>
  </si>
  <si>
    <t>NW</t>
  </si>
  <si>
    <t>Azprov1</t>
  </si>
  <si>
    <t>Distancia:</t>
  </si>
  <si>
    <t>Azimute:</t>
  </si>
  <si>
    <t>Rumo:</t>
  </si>
  <si>
    <r>
      <t>D</t>
    </r>
    <r>
      <rPr>
        <sz val="10"/>
        <color indexed="9"/>
        <rFont val="Arial"/>
        <family val="2"/>
      </rPr>
      <t>N</t>
    </r>
  </si>
  <si>
    <r>
      <t>D</t>
    </r>
    <r>
      <rPr>
        <sz val="10"/>
        <color indexed="9"/>
        <rFont val="Arial"/>
        <family val="2"/>
      </rPr>
      <t>E</t>
    </r>
  </si>
  <si>
    <t>P1 esta mais alto que P2</t>
  </si>
  <si>
    <t>P1 esta mais baixo que 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</si>
</sst>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"/>
    <numFmt numFmtId="165" formatCode="General\ &quot;N&quot;"/>
    <numFmt numFmtId="166" formatCode="0.000000"/>
    <numFmt numFmtId="167" formatCode="0\°.00\'\ 00.00\'\'"/>
    <numFmt numFmtId="168" formatCode="0.00000000000;[Red]0.00000000000"/>
    <numFmt numFmtId="169" formatCode="0.000"/>
  </numFmts>
  <fonts count="12" x14ac:knownFonts="1">
    <font>
      <sz val="10"/>
      <name val="Arial"/>
    </font>
    <font>
      <b/>
      <i/>
      <sz val="16"/>
      <color indexed="16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6"/>
      <color theme="9" tint="-0.249977111117893"/>
      <name val="Arial"/>
      <family val="2"/>
    </font>
    <font>
      <sz val="10"/>
      <color theme="0"/>
      <name val="Symbol"/>
      <family val="1"/>
      <charset val="2"/>
    </font>
    <font>
      <sz val="10"/>
      <color theme="0"/>
      <name val="Arial"/>
      <family val="2"/>
    </font>
    <font>
      <sz val="16"/>
      <color theme="1"/>
      <name val="Arial"/>
      <family val="2"/>
    </font>
    <font>
      <sz val="12"/>
      <color theme="0"/>
      <name val="Arial"/>
      <family val="2"/>
    </font>
    <font>
      <sz val="16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2" fillId="0" borderId="0" xfId="0" applyNumberFormat="1" applyFont="1" applyBorder="1" applyProtection="1">
      <protection locked="0"/>
    </xf>
    <xf numFmtId="0" fontId="0" fillId="0" borderId="0" xfId="0" applyProtection="1"/>
    <xf numFmtId="0" fontId="6" fillId="0" borderId="0" xfId="0" applyFont="1" applyBorder="1" applyProtection="1"/>
    <xf numFmtId="164" fontId="2" fillId="0" borderId="0" xfId="0" applyNumberFormat="1" applyFont="1" applyBorder="1" applyProtection="1"/>
    <xf numFmtId="0" fontId="7" fillId="0" borderId="0" xfId="0" applyFont="1" applyBorder="1" applyProtection="1"/>
    <xf numFmtId="164" fontId="8" fillId="0" borderId="0" xfId="0" applyNumberFormat="1" applyFont="1" applyBorder="1" applyProtection="1"/>
    <xf numFmtId="0" fontId="8" fillId="0" borderId="0" xfId="0" applyFont="1" applyProtection="1"/>
    <xf numFmtId="0" fontId="0" fillId="0" borderId="0" xfId="0" applyBorder="1" applyProtection="1"/>
    <xf numFmtId="167" fontId="8" fillId="0" borderId="0" xfId="0" applyNumberFormat="1" applyFont="1" applyProtection="1"/>
    <xf numFmtId="0" fontId="3" fillId="0" borderId="0" xfId="0" applyFont="1" applyBorder="1" applyProtection="1"/>
    <xf numFmtId="167" fontId="2" fillId="0" borderId="0" xfId="0" applyNumberFormat="1" applyFont="1" applyBorder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0" fontId="8" fillId="0" borderId="0" xfId="0" applyFont="1" applyAlignment="1" applyProtection="1">
      <alignment horizontal="center"/>
    </xf>
    <xf numFmtId="166" fontId="8" fillId="0" borderId="0" xfId="0" applyNumberFormat="1" applyFont="1" applyProtection="1"/>
    <xf numFmtId="0" fontId="5" fillId="0" borderId="1" xfId="0" applyFont="1" applyBorder="1" applyProtection="1"/>
    <xf numFmtId="168" fontId="9" fillId="0" borderId="2" xfId="0" applyNumberFormat="1" applyFont="1" applyBorder="1" applyAlignment="1" applyProtection="1">
      <alignment horizontal="center" vertical="center"/>
    </xf>
    <xf numFmtId="165" fontId="8" fillId="0" borderId="0" xfId="0" applyNumberFormat="1" applyFont="1" applyProtection="1"/>
    <xf numFmtId="0" fontId="8" fillId="0" borderId="0" xfId="0" applyNumberFormat="1" applyFont="1" applyProtection="1"/>
    <xf numFmtId="164" fontId="8" fillId="0" borderId="0" xfId="0" applyNumberFormat="1" applyFont="1" applyProtection="1"/>
    <xf numFmtId="169" fontId="8" fillId="0" borderId="0" xfId="0" applyNumberFormat="1" applyFont="1" applyProtection="1"/>
    <xf numFmtId="0" fontId="10" fillId="0" borderId="0" xfId="0" applyFont="1" applyBorder="1" applyProtection="1"/>
    <xf numFmtId="167" fontId="11" fillId="0" borderId="0" xfId="0" applyNumberFormat="1" applyFont="1" applyBorder="1" applyProtection="1"/>
    <xf numFmtId="0" fontId="11" fillId="0" borderId="0" xfId="0" applyFont="1" applyBorder="1" applyAlignment="1" applyProtection="1">
      <alignment horizontal="center"/>
    </xf>
    <xf numFmtId="0" fontId="11" fillId="0" borderId="0" xfId="0" applyFont="1" applyBorder="1" applyProtection="1"/>
    <xf numFmtId="0" fontId="8" fillId="0" borderId="0" xfId="0" applyFont="1" applyBorder="1" applyProtection="1"/>
    <xf numFmtId="0" fontId="1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ALCULAR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AZIMUTE E DISTANCI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129540</xdr:colOff>
      <xdr:row>8</xdr:row>
      <xdr:rowOff>7620</xdr:rowOff>
    </xdr:from>
    <xdr:to>
      <xdr:col>4</xdr:col>
      <xdr:colOff>1592580</xdr:colOff>
      <xdr:row>9</xdr:row>
      <xdr:rowOff>7620</xdr:rowOff>
    </xdr:to>
    <xdr:sp macro="" textlink="">
      <xdr:nvSpPr>
        <xdr:cNvPr id="38" name="Retângulo de cantos arredondados 37">
          <a:hlinkClick xmlns:r="http://schemas.openxmlformats.org/officeDocument/2006/relationships" r:id="rId1"/>
        </xdr:cNvPr>
        <xdr:cNvSpPr/>
      </xdr:nvSpPr>
      <xdr:spPr>
        <a:xfrm>
          <a:off x="3710940" y="1897380"/>
          <a:ext cx="1463040" cy="259080"/>
        </a:xfrm>
        <a:prstGeom prst="round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oneCellAnchor>
    <xdr:from>
      <xdr:col>4</xdr:col>
      <xdr:colOff>99060</xdr:colOff>
      <xdr:row>7</xdr:row>
      <xdr:rowOff>228600</xdr:rowOff>
    </xdr:from>
    <xdr:ext cx="1523242" cy="342786"/>
    <xdr:sp macro="" textlink="">
      <xdr:nvSpPr>
        <xdr:cNvPr id="39" name="Retângulo 38">
          <a:hlinkClick xmlns:r="http://schemas.openxmlformats.org/officeDocument/2006/relationships" r:id="rId1"/>
        </xdr:cNvPr>
        <xdr:cNvSpPr/>
      </xdr:nvSpPr>
      <xdr:spPr>
        <a:xfrm>
          <a:off x="3680460" y="1859280"/>
          <a:ext cx="1523242" cy="342786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1600" b="1" cap="none" spc="0">
              <a:ln w="1905">
                <a:noFill/>
              </a:ln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Calcular</a:t>
          </a:r>
          <a:endParaRPr lang="pt-BR" sz="1600" b="1" cap="none" spc="50">
            <a:ln w="1905">
              <a:noFill/>
            </a:ln>
            <a:solidFill>
              <a:sysClr val="windowText" lastClr="00000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twoCellAnchor>
    <xdr:from>
      <xdr:col>1</xdr:col>
      <xdr:colOff>15240</xdr:colOff>
      <xdr:row>1</xdr:row>
      <xdr:rowOff>0</xdr:rowOff>
    </xdr:from>
    <xdr:to>
      <xdr:col>2</xdr:col>
      <xdr:colOff>1623060</xdr:colOff>
      <xdr:row>2</xdr:row>
      <xdr:rowOff>0</xdr:rowOff>
    </xdr:to>
    <xdr:sp macro="" textlink="">
      <xdr:nvSpPr>
        <xdr:cNvPr id="40" name="Retângulo de cantos arredondados 39"/>
        <xdr:cNvSpPr/>
      </xdr:nvSpPr>
      <xdr:spPr>
        <a:xfrm>
          <a:off x="624840" y="167640"/>
          <a:ext cx="2346960" cy="259080"/>
        </a:xfrm>
        <a:prstGeom prst="round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3</xdr:col>
      <xdr:colOff>15240</xdr:colOff>
      <xdr:row>1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41" name="Retângulo de cantos arredondados 40"/>
        <xdr:cNvSpPr/>
      </xdr:nvSpPr>
      <xdr:spPr>
        <a:xfrm>
          <a:off x="2994660" y="167640"/>
          <a:ext cx="2217420" cy="259080"/>
        </a:xfrm>
        <a:prstGeom prst="round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oneCellAnchor>
    <xdr:from>
      <xdr:col>1</xdr:col>
      <xdr:colOff>464820</xdr:colOff>
      <xdr:row>0</xdr:row>
      <xdr:rowOff>121920</xdr:rowOff>
    </xdr:from>
    <xdr:ext cx="1523242" cy="342786"/>
    <xdr:sp macro="" textlink="">
      <xdr:nvSpPr>
        <xdr:cNvPr id="44" name="Retângulo 43"/>
        <xdr:cNvSpPr/>
      </xdr:nvSpPr>
      <xdr:spPr>
        <a:xfrm>
          <a:off x="1074420" y="121920"/>
          <a:ext cx="1523242" cy="342786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1600" b="1" cap="none" spc="0">
              <a:ln w="1905">
                <a:noFill/>
              </a:ln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Ponto</a:t>
          </a:r>
          <a:r>
            <a:rPr lang="pt-BR" sz="1600" b="1" cap="none" spc="0" baseline="0">
              <a:ln w="1905">
                <a:noFill/>
              </a:ln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1</a:t>
          </a:r>
          <a:endParaRPr lang="pt-BR" sz="1600" b="1" cap="none" spc="50">
            <a:ln w="1905">
              <a:noFill/>
            </a:ln>
            <a:solidFill>
              <a:sysClr val="windowText" lastClr="00000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oneCellAnchor>
    <xdr:from>
      <xdr:col>3</xdr:col>
      <xdr:colOff>365760</xdr:colOff>
      <xdr:row>0</xdr:row>
      <xdr:rowOff>121920</xdr:rowOff>
    </xdr:from>
    <xdr:ext cx="1523242" cy="342786"/>
    <xdr:sp macro="" textlink="">
      <xdr:nvSpPr>
        <xdr:cNvPr id="45" name="Retângulo 44"/>
        <xdr:cNvSpPr/>
      </xdr:nvSpPr>
      <xdr:spPr>
        <a:xfrm>
          <a:off x="3345180" y="121920"/>
          <a:ext cx="1523242" cy="342786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1600" b="1" cap="none" spc="0">
              <a:ln w="1905">
                <a:noFill/>
              </a:ln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Ponto</a:t>
          </a:r>
          <a:r>
            <a:rPr lang="pt-BR" sz="1600" b="1" cap="none" spc="0" baseline="0">
              <a:ln w="1905">
                <a:noFill/>
              </a:ln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2</a:t>
          </a:r>
        </a:p>
      </xdr:txBody>
    </xdr:sp>
    <xdr:clientData/>
  </xdr:oneCellAnchor>
  <xdr:twoCellAnchor editAs="oneCell">
    <xdr:from>
      <xdr:col>2</xdr:col>
      <xdr:colOff>15240</xdr:colOff>
      <xdr:row>13</xdr:row>
      <xdr:rowOff>0</xdr:rowOff>
    </xdr:from>
    <xdr:to>
      <xdr:col>4</xdr:col>
      <xdr:colOff>342905</xdr:colOff>
      <xdr:row>16</xdr:row>
      <xdr:rowOff>12193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980" y="2926080"/>
          <a:ext cx="2697485" cy="5151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129540</xdr:colOff>
      <xdr:row>8</xdr:row>
      <xdr:rowOff>7620</xdr:rowOff>
    </xdr:from>
    <xdr:to>
      <xdr:col>4</xdr:col>
      <xdr:colOff>1592580</xdr:colOff>
      <xdr:row>9</xdr:row>
      <xdr:rowOff>7620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3848100" y="1897380"/>
          <a:ext cx="1463040" cy="259080"/>
        </a:xfrm>
        <a:prstGeom prst="round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oneCellAnchor>
    <xdr:from>
      <xdr:col>4</xdr:col>
      <xdr:colOff>106680</xdr:colOff>
      <xdr:row>7</xdr:row>
      <xdr:rowOff>220980</xdr:rowOff>
    </xdr:from>
    <xdr:ext cx="1523242" cy="342786"/>
    <xdr:sp macro="" textlink="">
      <xdr:nvSpPr>
        <xdr:cNvPr id="3" name="Retângulo 2">
          <a:hlinkClick xmlns:r="http://schemas.openxmlformats.org/officeDocument/2006/relationships" r:id="rId1"/>
        </xdr:cNvPr>
        <xdr:cNvSpPr/>
      </xdr:nvSpPr>
      <xdr:spPr>
        <a:xfrm>
          <a:off x="3825240" y="1851660"/>
          <a:ext cx="1523242" cy="342786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1600" b="1" cap="none" spc="0">
              <a:ln w="1905">
                <a:noFill/>
              </a:ln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Voltar</a:t>
          </a:r>
          <a:endParaRPr lang="pt-BR" sz="1600" b="1" cap="none" spc="50">
            <a:ln w="1905">
              <a:noFill/>
            </a:ln>
            <a:solidFill>
              <a:sysClr val="windowText" lastClr="00000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twoCellAnchor>
    <xdr:from>
      <xdr:col>1</xdr:col>
      <xdr:colOff>15240</xdr:colOff>
      <xdr:row>1</xdr:row>
      <xdr:rowOff>0</xdr:rowOff>
    </xdr:from>
    <xdr:to>
      <xdr:col>2</xdr:col>
      <xdr:colOff>1623060</xdr:colOff>
      <xdr:row>2</xdr:row>
      <xdr:rowOff>0</xdr:rowOff>
    </xdr:to>
    <xdr:sp macro="" textlink="">
      <xdr:nvSpPr>
        <xdr:cNvPr id="4" name="Retângulo de cantos arredondados 3"/>
        <xdr:cNvSpPr/>
      </xdr:nvSpPr>
      <xdr:spPr>
        <a:xfrm>
          <a:off x="624840" y="167640"/>
          <a:ext cx="2346960" cy="259080"/>
        </a:xfrm>
        <a:prstGeom prst="round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3</xdr:col>
      <xdr:colOff>15240</xdr:colOff>
      <xdr:row>1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5" name="Retângulo de cantos arredondados 4"/>
        <xdr:cNvSpPr/>
      </xdr:nvSpPr>
      <xdr:spPr>
        <a:xfrm>
          <a:off x="2994660" y="167640"/>
          <a:ext cx="2217420" cy="259080"/>
        </a:xfrm>
        <a:prstGeom prst="round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oneCellAnchor>
    <xdr:from>
      <xdr:col>1</xdr:col>
      <xdr:colOff>464820</xdr:colOff>
      <xdr:row>0</xdr:row>
      <xdr:rowOff>121920</xdr:rowOff>
    </xdr:from>
    <xdr:ext cx="1523242" cy="342786"/>
    <xdr:sp macro="" textlink="">
      <xdr:nvSpPr>
        <xdr:cNvPr id="6" name="Retângulo 5"/>
        <xdr:cNvSpPr/>
      </xdr:nvSpPr>
      <xdr:spPr>
        <a:xfrm>
          <a:off x="1074420" y="121920"/>
          <a:ext cx="1523242" cy="342786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1600" b="1" cap="none" spc="0">
              <a:ln w="1905">
                <a:noFill/>
              </a:ln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Ponto</a:t>
          </a:r>
          <a:r>
            <a:rPr lang="pt-BR" sz="1600" b="1" cap="none" spc="0" baseline="0">
              <a:ln w="1905">
                <a:noFill/>
              </a:ln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1</a:t>
          </a:r>
          <a:endParaRPr lang="pt-BR" sz="1600" b="1" cap="none" spc="50">
            <a:ln w="1905">
              <a:noFill/>
            </a:ln>
            <a:solidFill>
              <a:sysClr val="windowText" lastClr="00000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oneCellAnchor>
    <xdr:from>
      <xdr:col>3</xdr:col>
      <xdr:colOff>365760</xdr:colOff>
      <xdr:row>0</xdr:row>
      <xdr:rowOff>121920</xdr:rowOff>
    </xdr:from>
    <xdr:ext cx="1523242" cy="342786"/>
    <xdr:sp macro="" textlink="">
      <xdr:nvSpPr>
        <xdr:cNvPr id="7" name="Retângulo 6"/>
        <xdr:cNvSpPr/>
      </xdr:nvSpPr>
      <xdr:spPr>
        <a:xfrm>
          <a:off x="3345180" y="121920"/>
          <a:ext cx="1523242" cy="342786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1600" b="1" cap="none" spc="0">
              <a:ln w="1905">
                <a:noFill/>
              </a:ln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Ponto</a:t>
          </a:r>
          <a:r>
            <a:rPr lang="pt-BR" sz="1600" b="1" cap="none" spc="0" baseline="0">
              <a:ln w="1905">
                <a:noFill/>
              </a:ln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2</a:t>
          </a:r>
        </a:p>
      </xdr:txBody>
    </xdr:sp>
    <xdr:clientData/>
  </xdr:oneCellAnchor>
  <xdr:twoCellAnchor editAs="oneCell">
    <xdr:from>
      <xdr:col>2</xdr:col>
      <xdr:colOff>15240</xdr:colOff>
      <xdr:row>13</xdr:row>
      <xdr:rowOff>0</xdr:rowOff>
    </xdr:from>
    <xdr:to>
      <xdr:col>4</xdr:col>
      <xdr:colOff>342905</xdr:colOff>
      <xdr:row>16</xdr:row>
      <xdr:rowOff>12193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980" y="2933700"/>
          <a:ext cx="2697485" cy="515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workbookViewId="0">
      <selection activeCell="E5" sqref="E5"/>
    </sheetView>
  </sheetViews>
  <sheetFormatPr defaultRowHeight="13.2" x14ac:dyDescent="0.25"/>
  <cols>
    <col min="1" max="1" width="8.88671875" style="2"/>
    <col min="2" max="2" width="10.77734375" style="2" customWidth="1"/>
    <col min="3" max="3" width="23.77734375" style="2" customWidth="1"/>
    <col min="4" max="4" width="10.77734375" style="2" customWidth="1"/>
    <col min="5" max="5" width="23.77734375" style="2" customWidth="1"/>
    <col min="6" max="6" width="8.88671875" style="2"/>
    <col min="7" max="7" width="7.6640625" style="2" customWidth="1"/>
    <col min="8" max="8" width="13.88671875" style="2" customWidth="1"/>
    <col min="9" max="9" width="14.109375" style="2" customWidth="1"/>
    <col min="10" max="10" width="15.33203125" style="2" customWidth="1"/>
    <col min="11" max="11" width="16.6640625" style="2" customWidth="1"/>
    <col min="12" max="16384" width="8.88671875" style="2"/>
  </cols>
  <sheetData>
    <row r="2" spans="2:11" ht="20.399999999999999" x14ac:dyDescent="0.35">
      <c r="B2" s="27" t="s">
        <v>3</v>
      </c>
      <c r="C2" s="27"/>
      <c r="D2" s="27" t="s">
        <v>4</v>
      </c>
      <c r="E2" s="27"/>
    </row>
    <row r="3" spans="2:11" ht="20.399999999999999" x14ac:dyDescent="0.35">
      <c r="B3" s="3" t="s">
        <v>0</v>
      </c>
      <c r="C3" s="1">
        <v>557722.91399999999</v>
      </c>
      <c r="D3" s="3" t="s">
        <v>0</v>
      </c>
      <c r="E3" s="1">
        <v>556580.84299999999</v>
      </c>
      <c r="G3" s="5" t="s">
        <v>15</v>
      </c>
      <c r="H3" s="6">
        <f>E4-C4</f>
        <v>-248.6019999999553</v>
      </c>
      <c r="I3" s="7"/>
      <c r="J3" s="7"/>
      <c r="K3" s="7"/>
    </row>
    <row r="4" spans="2:11" ht="20.399999999999999" x14ac:dyDescent="0.35">
      <c r="B4" s="3" t="s">
        <v>1</v>
      </c>
      <c r="C4" s="1">
        <v>7017384.7580000004</v>
      </c>
      <c r="D4" s="3" t="s">
        <v>1</v>
      </c>
      <c r="E4" s="1">
        <v>7017136.1560000004</v>
      </c>
      <c r="G4" s="5" t="s">
        <v>16</v>
      </c>
      <c r="H4" s="6">
        <f>E3-C3</f>
        <v>-1142.0709999999963</v>
      </c>
      <c r="I4" s="7"/>
      <c r="J4" s="7"/>
      <c r="K4" s="7"/>
    </row>
    <row r="5" spans="2:11" ht="20.399999999999999" x14ac:dyDescent="0.35">
      <c r="B5" s="3" t="s">
        <v>2</v>
      </c>
      <c r="C5" s="1">
        <v>107.363</v>
      </c>
      <c r="D5" s="3" t="s">
        <v>2</v>
      </c>
      <c r="E5" s="1">
        <v>111.584</v>
      </c>
      <c r="G5" s="7"/>
      <c r="H5" s="7"/>
      <c r="I5" s="7"/>
      <c r="J5" s="7"/>
      <c r="K5" s="7"/>
    </row>
    <row r="6" spans="2:11" x14ac:dyDescent="0.25">
      <c r="B6" s="8"/>
      <c r="C6" s="8"/>
      <c r="D6" s="8"/>
      <c r="E6" s="8"/>
      <c r="G6" s="7" t="s">
        <v>5</v>
      </c>
      <c r="H6" s="7">
        <f>(ATAN(H4/H3))*180/PI()*SIGN(H4/H3)</f>
        <v>77.7196249401552</v>
      </c>
      <c r="I6" s="7"/>
      <c r="J6" s="9">
        <f>((INT(H6*SIGN(H6))+(INT((H6-(INT(H6*SIGN(H6))*SIGN(H6)))*60*SIGN(H6)))/100)+(((H6-(INT(H6*SIGN(H6))*SIGN(H6)))*60*SIGN(H6)-INT((H6-(INT(H6*SIGN(H6))*SIGN(H6)))*60*SIGN(H6)))*60/10000))*SIGN(H6)</f>
        <v>77.431064978455879</v>
      </c>
      <c r="K6" s="7"/>
    </row>
    <row r="7" spans="2:11" ht="20.399999999999999" x14ac:dyDescent="0.35">
      <c r="B7" s="22" t="s">
        <v>14</v>
      </c>
      <c r="C7" s="23">
        <f>IF(AND(H3&gt;0,H4&gt;0),I10,IF(AND(H3&lt;0,H4&gt;0),I11,IF(AND(H3&lt;0,H4&lt;0),I12,IF(AND(H3&gt;0,H4&lt;0),I13))))</f>
        <v>77.431064978455879</v>
      </c>
      <c r="D7" s="24" t="str">
        <f>IF(AND(H3&gt;0,H4&gt;0),J10,IF(AND(H3&lt;0,H4&gt;0),J11,IF(AND(H3&lt;0,H4&lt;0),J12,IF(AND(H3&gt;0,H4&lt;0),J13))))</f>
        <v>SW</v>
      </c>
      <c r="E7" s="8"/>
      <c r="G7" s="7"/>
      <c r="H7" s="7"/>
      <c r="I7" s="7"/>
      <c r="J7" s="9"/>
      <c r="K7" s="7"/>
    </row>
    <row r="8" spans="2:11" ht="20.399999999999999" x14ac:dyDescent="0.35">
      <c r="B8" s="25"/>
      <c r="C8" s="23"/>
      <c r="D8" s="24"/>
      <c r="E8" s="8"/>
      <c r="G8" s="7"/>
      <c r="H8" s="7"/>
      <c r="I8" s="7"/>
      <c r="J8" s="9"/>
      <c r="K8" s="7"/>
    </row>
    <row r="9" spans="2:11" ht="20.399999999999999" x14ac:dyDescent="0.35">
      <c r="B9" s="22" t="s">
        <v>13</v>
      </c>
      <c r="C9" s="23">
        <f>IF(AND(H3&gt;0,H4&gt;0),J15,IF(AND(H3&lt;0,H4&gt;0),J16,IF(AND(H3&lt;0,H4&lt;0),J17,IF(AND(H3&gt;0,H4&lt;0),J18))))</f>
        <v>257.43106497845588</v>
      </c>
      <c r="D9" s="26"/>
      <c r="E9" s="8"/>
      <c r="G9" s="7"/>
      <c r="H9" s="7"/>
      <c r="I9" s="7"/>
      <c r="J9" s="7"/>
      <c r="K9" s="7"/>
    </row>
    <row r="10" spans="2:11" ht="15" customHeight="1" x14ac:dyDescent="0.25">
      <c r="B10" s="7"/>
      <c r="C10" s="7"/>
      <c r="D10" s="7"/>
      <c r="G10" s="7" t="s">
        <v>6</v>
      </c>
      <c r="H10" s="9"/>
      <c r="I10" s="9">
        <f>J6</f>
        <v>77.431064978455879</v>
      </c>
      <c r="J10" s="14" t="s">
        <v>7</v>
      </c>
      <c r="K10" s="15"/>
    </row>
    <row r="11" spans="2:11" ht="15" customHeight="1" x14ac:dyDescent="0.25">
      <c r="B11" s="7"/>
      <c r="C11" s="7"/>
      <c r="D11" s="7"/>
      <c r="G11" s="7"/>
      <c r="H11" s="9"/>
      <c r="I11" s="9">
        <f>J6</f>
        <v>77.431064978455879</v>
      </c>
      <c r="J11" s="14" t="s">
        <v>8</v>
      </c>
      <c r="K11" s="15"/>
    </row>
    <row r="12" spans="2:11" ht="19.95" customHeight="1" x14ac:dyDescent="0.35">
      <c r="B12" s="22" t="s">
        <v>12</v>
      </c>
      <c r="C12" s="25">
        <f>SQRT(H3^2+H4^2)</f>
        <v>1168.8152648921769</v>
      </c>
      <c r="D12" s="7"/>
      <c r="G12" s="7"/>
      <c r="H12" s="9"/>
      <c r="I12" s="9">
        <f>J6</f>
        <v>77.431064978455879</v>
      </c>
      <c r="J12" s="14" t="s">
        <v>9</v>
      </c>
      <c r="K12" s="15"/>
    </row>
    <row r="13" spans="2:11" x14ac:dyDescent="0.25">
      <c r="G13" s="7"/>
      <c r="H13" s="9"/>
      <c r="I13" s="9">
        <f>J6</f>
        <v>77.431064978455879</v>
      </c>
      <c r="J13" s="14" t="s">
        <v>10</v>
      </c>
      <c r="K13" s="15"/>
    </row>
    <row r="14" spans="2:11" x14ac:dyDescent="0.25">
      <c r="G14" s="7"/>
      <c r="H14" s="7"/>
      <c r="I14" s="18"/>
      <c r="J14" s="7"/>
      <c r="K14" s="7"/>
    </row>
    <row r="15" spans="2:11" x14ac:dyDescent="0.25">
      <c r="G15" s="7" t="s">
        <v>11</v>
      </c>
      <c r="H15" s="15">
        <f>H6</f>
        <v>77.7196249401552</v>
      </c>
      <c r="I15" s="19">
        <f>H15+180</f>
        <v>257.7196249401552</v>
      </c>
      <c r="J15" s="9">
        <f t="shared" ref="J15:K18" si="0">((INT(H15*SIGN(H15))+(INT((H15-(INT(H15*SIGN(H15))*SIGN(H15)))*60*SIGN(H15)))/100)+(((H15-(INT(H15*SIGN(H15))*SIGN(H15)))*60*SIGN(H15)-INT((H15-(INT(H15*SIGN(H15))*SIGN(H15)))*60*SIGN(H15)))*60/10000))*SIGN(H15)</f>
        <v>77.431064978455879</v>
      </c>
      <c r="K15" s="9">
        <f t="shared" si="0"/>
        <v>257.43106497845588</v>
      </c>
    </row>
    <row r="16" spans="2:11" x14ac:dyDescent="0.25">
      <c r="G16" s="7"/>
      <c r="H16" s="15">
        <f>180-H6</f>
        <v>102.2803750598448</v>
      </c>
      <c r="I16" s="19">
        <f>H16+180</f>
        <v>282.2803750598448</v>
      </c>
      <c r="J16" s="9">
        <f t="shared" si="0"/>
        <v>102.16493502154412</v>
      </c>
      <c r="K16" s="9">
        <f t="shared" si="0"/>
        <v>282.16493502154418</v>
      </c>
    </row>
    <row r="17" spans="7:11" x14ac:dyDescent="0.25">
      <c r="G17" s="7"/>
      <c r="H17" s="15">
        <f>180+H6</f>
        <v>257.7196249401552</v>
      </c>
      <c r="I17" s="19">
        <f>H17-180</f>
        <v>77.7196249401552</v>
      </c>
      <c r="J17" s="9">
        <f t="shared" si="0"/>
        <v>257.43106497845588</v>
      </c>
      <c r="K17" s="9">
        <f t="shared" si="0"/>
        <v>77.431064978455879</v>
      </c>
    </row>
    <row r="18" spans="7:11" x14ac:dyDescent="0.25">
      <c r="G18" s="7"/>
      <c r="H18" s="15">
        <f>360-H6</f>
        <v>282.2803750598448</v>
      </c>
      <c r="I18" s="19">
        <f>H18-180</f>
        <v>102.2803750598448</v>
      </c>
      <c r="J18" s="9">
        <f t="shared" si="0"/>
        <v>282.16493502154418</v>
      </c>
      <c r="K18" s="9">
        <f t="shared" si="0"/>
        <v>102.16493502154412</v>
      </c>
    </row>
  </sheetData>
  <sheetProtection password="DA87" sheet="1" objects="1" scenarios="1" selectLockedCells="1"/>
  <mergeCells count="2">
    <mergeCell ref="B2:C2"/>
    <mergeCell ref="D2:E2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6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3"/>
  <sheetViews>
    <sheetView tabSelected="1" workbookViewId="0">
      <selection activeCell="M7" sqref="M7"/>
    </sheetView>
  </sheetViews>
  <sheetFormatPr defaultRowHeight="13.2" x14ac:dyDescent="0.25"/>
  <cols>
    <col min="1" max="1" width="8.88671875" style="2"/>
    <col min="2" max="2" width="10.77734375" style="2" customWidth="1"/>
    <col min="3" max="3" width="23.77734375" style="2" customWidth="1"/>
    <col min="4" max="4" width="10.77734375" style="2" customWidth="1"/>
    <col min="5" max="5" width="23.77734375" style="2" customWidth="1"/>
    <col min="6" max="6" width="8.88671875" style="2"/>
    <col min="7" max="7" width="7.6640625" style="2" customWidth="1"/>
    <col min="8" max="8" width="13.88671875" style="2" customWidth="1"/>
    <col min="9" max="9" width="14.109375" style="2" customWidth="1"/>
    <col min="10" max="10" width="15.33203125" style="2" customWidth="1"/>
    <col min="11" max="11" width="16.6640625" style="2" customWidth="1"/>
    <col min="12" max="16384" width="8.88671875" style="2"/>
  </cols>
  <sheetData>
    <row r="2" spans="2:21" ht="20.399999999999999" x14ac:dyDescent="0.35">
      <c r="B2" s="27" t="s">
        <v>3</v>
      </c>
      <c r="C2" s="27"/>
      <c r="D2" s="27" t="s">
        <v>4</v>
      </c>
      <c r="E2" s="27"/>
    </row>
    <row r="3" spans="2:21" ht="20.399999999999999" x14ac:dyDescent="0.35">
      <c r="B3" s="3" t="s">
        <v>0</v>
      </c>
      <c r="C3" s="4">
        <f>'AZIMUTE E DISTANCIA'!C3</f>
        <v>557722.91399999999</v>
      </c>
      <c r="D3" s="3" t="s">
        <v>0</v>
      </c>
      <c r="E3" s="4">
        <f>'AZIMUTE E DISTANCIA'!E3</f>
        <v>556580.84299999999</v>
      </c>
      <c r="G3" s="5" t="s">
        <v>15</v>
      </c>
      <c r="H3" s="6">
        <f>E4-C4</f>
        <v>-248.6019999999553</v>
      </c>
      <c r="I3" s="7"/>
      <c r="J3" s="7"/>
      <c r="K3" s="7"/>
    </row>
    <row r="4" spans="2:21" ht="20.399999999999999" x14ac:dyDescent="0.35">
      <c r="B4" s="3" t="s">
        <v>1</v>
      </c>
      <c r="C4" s="4">
        <f>'AZIMUTE E DISTANCIA'!C4</f>
        <v>7017384.7580000004</v>
      </c>
      <c r="D4" s="3" t="s">
        <v>1</v>
      </c>
      <c r="E4" s="4">
        <f>'AZIMUTE E DISTANCIA'!E4</f>
        <v>7017136.1560000004</v>
      </c>
      <c r="G4" s="5" t="s">
        <v>16</v>
      </c>
      <c r="H4" s="6">
        <f>E3-C3</f>
        <v>-1142.0709999999963</v>
      </c>
      <c r="I4" s="7"/>
      <c r="J4" s="7"/>
      <c r="K4" s="7"/>
    </row>
    <row r="5" spans="2:21" ht="20.399999999999999" x14ac:dyDescent="0.35">
      <c r="B5" s="3" t="s">
        <v>2</v>
      </c>
      <c r="C5" s="4">
        <f>'AZIMUTE E DISTANCIA'!C5</f>
        <v>107.363</v>
      </c>
      <c r="D5" s="3" t="s">
        <v>2</v>
      </c>
      <c r="E5" s="4">
        <f>'AZIMUTE E DISTANCIA'!E5</f>
        <v>111.584</v>
      </c>
      <c r="G5" s="7"/>
      <c r="H5" s="7"/>
      <c r="I5" s="7"/>
      <c r="J5" s="7"/>
      <c r="K5" s="7"/>
    </row>
    <row r="6" spans="2:21" x14ac:dyDescent="0.25">
      <c r="B6" s="8"/>
      <c r="C6" s="8"/>
      <c r="D6" s="8"/>
      <c r="E6" s="8"/>
      <c r="G6" s="7" t="s">
        <v>5</v>
      </c>
      <c r="H6" s="7">
        <f>(ATAN(H4/H3))*180/PI()*SIGN(H4/H3)</f>
        <v>77.7196249401552</v>
      </c>
      <c r="I6" s="7"/>
      <c r="J6" s="9">
        <f>((INT(H6*SIGN(H6))+(INT((H6-(INT(H6*SIGN(H6))*SIGN(H6)))*60*SIGN(H6)))/100)+(((H6-(INT(H6*SIGN(H6))*SIGN(H6)))*60*SIGN(H6)-INT((H6-(INT(H6*SIGN(H6))*SIGN(H6)))*60*SIGN(H6)))*60/10000))*SIGN(H6)</f>
        <v>77.431064978455879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2:21" ht="20.399999999999999" x14ac:dyDescent="0.35">
      <c r="B7" s="10" t="s">
        <v>14</v>
      </c>
      <c r="C7" s="11">
        <f>IF(AND(H3&gt;0,H4&gt;0),I10,IF(AND(H3&lt;0,H4&gt;0),I11,IF(AND(H3&lt;0,H4&lt;0),I12,IF(AND(H3&gt;0,H4&lt;0),I13))))</f>
        <v>77.431064978455879</v>
      </c>
      <c r="D7" s="12" t="str">
        <f>IF(AND(H3&gt;0,H4&gt;0),J10,IF(AND(H3&lt;0,H4&gt;0),J11,IF(AND(H3&lt;0,H4&lt;0),J12,IF(AND(H3&gt;0,H4&lt;0),J13))))</f>
        <v>SW</v>
      </c>
      <c r="E7" s="8"/>
      <c r="G7" s="7"/>
      <c r="H7" s="7"/>
      <c r="I7" s="7"/>
      <c r="J7" s="9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2:21" ht="20.399999999999999" x14ac:dyDescent="0.35">
      <c r="B8" s="13"/>
      <c r="C8" s="11"/>
      <c r="D8" s="12"/>
      <c r="E8" s="8"/>
      <c r="G8" s="7"/>
      <c r="H8" s="7"/>
      <c r="I8" s="7"/>
      <c r="J8" s="9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2:21" ht="20.399999999999999" customHeight="1" x14ac:dyDescent="0.35">
      <c r="B9" s="10" t="s">
        <v>13</v>
      </c>
      <c r="C9" s="11">
        <f>IF(AND(H3&gt;0,H4&gt;0),J15,IF(AND(H3&lt;0,H4&gt;0),J16,IF(AND(H3&lt;0,H4&lt;0),J17,IF(AND(H3&gt;0,H4&lt;0),J18))))</f>
        <v>257.43106497845588</v>
      </c>
      <c r="D9" s="8"/>
      <c r="E9" s="8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2:21" ht="15" customHeight="1" thickBot="1" x14ac:dyDescent="0.3">
      <c r="G10" s="7" t="s">
        <v>6</v>
      </c>
      <c r="H10" s="9"/>
      <c r="I10" s="9"/>
      <c r="J10" s="14" t="s">
        <v>7</v>
      </c>
      <c r="K10" s="15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2:21" ht="15" customHeight="1" x14ac:dyDescent="0.25">
      <c r="E11" s="16" t="str">
        <f>IF(P29&gt;0,L16,IF(P29&lt;0,L15))</f>
        <v>P1 esta mais baixo que P2</v>
      </c>
      <c r="G11" s="7"/>
      <c r="H11" s="9"/>
      <c r="I11" s="9"/>
      <c r="J11" s="14" t="s">
        <v>8</v>
      </c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2:21" ht="19.95" customHeight="1" thickBot="1" x14ac:dyDescent="0.4">
      <c r="B12" s="10" t="s">
        <v>12</v>
      </c>
      <c r="C12" s="13">
        <f>SQRT(H3^2+H4^2)</f>
        <v>1168.8152648921769</v>
      </c>
      <c r="E12" s="17" t="str">
        <f>SIGN(P29)*P29 &amp; LEFT(P29,0) &amp; SUBSTITUTE(P29,P29," metros",1) &amp; RIGHT(P29,0)</f>
        <v>4,221 metros</v>
      </c>
      <c r="G12" s="7"/>
      <c r="H12" s="9"/>
      <c r="I12" s="9">
        <f>J6</f>
        <v>77.431064978455879</v>
      </c>
      <c r="J12" s="14" t="s">
        <v>9</v>
      </c>
      <c r="K12" s="15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2:21" x14ac:dyDescent="0.25">
      <c r="G13" s="7"/>
      <c r="H13" s="9"/>
      <c r="I13" s="9">
        <f>J6</f>
        <v>77.431064978455879</v>
      </c>
      <c r="J13" s="14" t="s">
        <v>10</v>
      </c>
      <c r="K13" s="15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2:21" x14ac:dyDescent="0.25">
      <c r="G14" s="7"/>
      <c r="H14" s="7"/>
      <c r="I14" s="18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2:21" x14ac:dyDescent="0.25">
      <c r="G15" s="7" t="s">
        <v>11</v>
      </c>
      <c r="H15" s="15">
        <f>H6</f>
        <v>77.7196249401552</v>
      </c>
      <c r="I15" s="19">
        <f>H15+180</f>
        <v>257.7196249401552</v>
      </c>
      <c r="J15" s="9">
        <f t="shared" ref="J15:K18" si="0">((INT(H15*SIGN(H15))+(INT((H15-(INT(H15*SIGN(H15))*SIGN(H15)))*60*SIGN(H15)))/100)+(((H15-(INT(H15*SIGN(H15))*SIGN(H15)))*60*SIGN(H15)-INT((H15-(INT(H15*SIGN(H15))*SIGN(H15)))*60*SIGN(H15)))*60/10000))*SIGN(H15)</f>
        <v>77.431064978455879</v>
      </c>
      <c r="K15" s="9">
        <f t="shared" si="0"/>
        <v>257.43106497845588</v>
      </c>
      <c r="L15" s="7" t="s">
        <v>18</v>
      </c>
      <c r="M15" s="7"/>
      <c r="N15" s="7"/>
      <c r="O15" s="7"/>
      <c r="P15" s="7"/>
      <c r="Q15" s="7"/>
      <c r="R15" s="7"/>
      <c r="S15" s="7"/>
      <c r="T15" s="7"/>
      <c r="U15" s="7"/>
    </row>
    <row r="16" spans="2:21" x14ac:dyDescent="0.25">
      <c r="G16" s="7"/>
      <c r="H16" s="15">
        <f>180-H6</f>
        <v>102.2803750598448</v>
      </c>
      <c r="I16" s="19">
        <f>H16+180</f>
        <v>282.2803750598448</v>
      </c>
      <c r="J16" s="9">
        <f t="shared" si="0"/>
        <v>102.16493502154412</v>
      </c>
      <c r="K16" s="9">
        <f t="shared" si="0"/>
        <v>282.16493502154418</v>
      </c>
      <c r="L16" s="7" t="s">
        <v>17</v>
      </c>
      <c r="M16" s="7"/>
      <c r="N16" s="7"/>
      <c r="O16" s="7"/>
      <c r="P16" s="7"/>
      <c r="Q16" s="7"/>
      <c r="R16" s="7"/>
      <c r="S16" s="7"/>
      <c r="T16" s="7"/>
      <c r="U16" s="7"/>
    </row>
    <row r="17" spans="7:21" x14ac:dyDescent="0.25">
      <c r="G17" s="7"/>
      <c r="H17" s="15">
        <f>180+H6</f>
        <v>257.7196249401552</v>
      </c>
      <c r="I17" s="19">
        <f>H17-180</f>
        <v>77.7196249401552</v>
      </c>
      <c r="J17" s="9">
        <f t="shared" si="0"/>
        <v>257.43106497845588</v>
      </c>
      <c r="K17" s="9">
        <f t="shared" si="0"/>
        <v>77.431064978455879</v>
      </c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7:21" x14ac:dyDescent="0.25">
      <c r="G18" s="7"/>
      <c r="H18" s="15">
        <f>360-H6</f>
        <v>282.2803750598448</v>
      </c>
      <c r="I18" s="19">
        <f>H18-180</f>
        <v>102.2803750598448</v>
      </c>
      <c r="J18" s="9">
        <f t="shared" si="0"/>
        <v>282.16493502154418</v>
      </c>
      <c r="K18" s="9">
        <f t="shared" si="0"/>
        <v>102.16493502154412</v>
      </c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7:21" x14ac:dyDescent="0.25"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7:21" x14ac:dyDescent="0.25"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7:21" x14ac:dyDescent="0.25"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7:21" x14ac:dyDescent="0.25"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7:21" x14ac:dyDescent="0.25"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7:21" x14ac:dyDescent="0.25"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7:21" x14ac:dyDescent="0.25"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7:21" x14ac:dyDescent="0.25"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7:21" x14ac:dyDescent="0.25"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7:21" x14ac:dyDescent="0.25"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7:21" x14ac:dyDescent="0.25">
      <c r="I29" s="7"/>
      <c r="J29" s="7"/>
      <c r="K29" s="7"/>
      <c r="L29" s="7"/>
      <c r="M29" s="7"/>
      <c r="N29" s="7"/>
      <c r="O29" s="7"/>
      <c r="P29" s="20">
        <f>C5-E5</f>
        <v>-4.2210000000000036</v>
      </c>
      <c r="Q29" s="21">
        <f>SIGN(P29)*P29</f>
        <v>4.2210000000000036</v>
      </c>
      <c r="R29" s="7"/>
      <c r="S29" s="7"/>
      <c r="T29" s="7"/>
      <c r="U29" s="7"/>
    </row>
    <row r="30" spans="7:21" x14ac:dyDescent="0.25"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7:21" x14ac:dyDescent="0.25"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7:21" x14ac:dyDescent="0.25"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9:21" x14ac:dyDescent="0.25"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9:21" x14ac:dyDescent="0.25"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9:21" x14ac:dyDescent="0.25"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9:21" x14ac:dyDescent="0.25"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62" spans="11:12" x14ac:dyDescent="0.25">
      <c r="K62" s="2">
        <v>-2050</v>
      </c>
    </row>
    <row r="63" spans="11:12" x14ac:dyDescent="0.25">
      <c r="L63" s="2">
        <f>SIGN(K62)*K62</f>
        <v>2050</v>
      </c>
    </row>
  </sheetData>
  <sheetProtection password="DA87" sheet="1" objects="1" scenarios="1" selectLockedCells="1"/>
  <mergeCells count="2">
    <mergeCell ref="B2:C2"/>
    <mergeCell ref="D2:E2"/>
  </mergeCells>
  <conditionalFormatting sqref="E11">
    <cfRule type="cellIs" priority="2" stopIfTrue="1" operator="greaterThan">
      <formula>"0;=l15"</formula>
    </cfRule>
    <cfRule type="cellIs" priority="3" stopIfTrue="1" operator="greaterThan">
      <formula>L15</formula>
    </cfRule>
  </conditionalFormatting>
  <conditionalFormatting sqref="L63">
    <cfRule type="cellIs" priority="1" stopIfTrue="1" operator="notEqual">
      <formula>"-"</formula>
    </cfRule>
  </conditionalFormatting>
  <pageMargins left="0.78740157499999996" right="0.78740157499999996" top="0.984251969" bottom="0.984251969" header="0.49212598499999999" footer="0.49212598499999999"/>
  <pageSetup paperSize="9" orientation="portrait" horizont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AZIMUTE E DISTANCIA</vt:lpstr>
      <vt:lpstr>CALCULAR</vt:lpstr>
    </vt:vector>
  </TitlesOfParts>
  <Company>Editora  Luana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Editora  Luana</dc:creator>
  <cp:lastModifiedBy>HENRY DOUGLAS</cp:lastModifiedBy>
  <dcterms:created xsi:type="dcterms:W3CDTF">2001-08-07T13:20:27Z</dcterms:created>
  <dcterms:modified xsi:type="dcterms:W3CDTF">2020-01-22T10:31:24Z</dcterms:modified>
</cp:coreProperties>
</file>